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170" windowHeight="6570" tabRatio="608" activeTab="0"/>
  </bookViews>
  <sheets>
    <sheet name="Iscritti Reggio Emilia" sheetId="1" r:id="rId1"/>
    <sheet name="Tassi di adesione" sheetId="2" r:id="rId2"/>
    <sheet name="Foglio4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<sst xmlns="http://schemas.openxmlformats.org/spreadsheetml/2006/main" count="64" uniqueCount="59">
  <si>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Fondi </t>
  </si>
  <si>
    <t>Previmoda</t>
  </si>
  <si>
    <t>Arco</t>
  </si>
  <si>
    <t>Fonchim</t>
  </si>
  <si>
    <t>Foncer</t>
  </si>
  <si>
    <t>Gomma Plastica</t>
  </si>
  <si>
    <t>Fopen</t>
  </si>
  <si>
    <t>Pegaso</t>
  </si>
  <si>
    <t>Fondapi</t>
  </si>
  <si>
    <t>Prevedi</t>
  </si>
  <si>
    <t>Byblos</t>
  </si>
  <si>
    <t>Previambiente</t>
  </si>
  <si>
    <t>Alifond</t>
  </si>
  <si>
    <t>Filcoop</t>
  </si>
  <si>
    <t>Cometa</t>
  </si>
  <si>
    <t>Eurofer</t>
  </si>
  <si>
    <t>Priamo</t>
  </si>
  <si>
    <t>Previndapi</t>
  </si>
  <si>
    <t>Mario Negri</t>
  </si>
  <si>
    <t>Fondi Negoziali</t>
  </si>
  <si>
    <t>Fondi Dirigenti</t>
  </si>
  <si>
    <t>Fondi Preesistenti</t>
  </si>
  <si>
    <t>Sub totale dirigenti</t>
  </si>
  <si>
    <t>percentuale di incr</t>
  </si>
  <si>
    <t>platea di dipendenti</t>
  </si>
  <si>
    <t xml:space="preserve">Telemaco </t>
  </si>
  <si>
    <t xml:space="preserve">Fondoposte </t>
  </si>
  <si>
    <t>Agrifondo</t>
  </si>
  <si>
    <t>Fondoenergia</t>
  </si>
  <si>
    <t>Previlog</t>
  </si>
  <si>
    <t>Fondi aperti</t>
  </si>
  <si>
    <t>Pip</t>
  </si>
  <si>
    <t>Totale iscritti</t>
  </si>
  <si>
    <t>Ass/ L.Dip. Tfr</t>
  </si>
  <si>
    <t>Fondi Aperti L.Dipe Tfr</t>
  </si>
  <si>
    <t>Fondi negoziali banche/assi</t>
  </si>
  <si>
    <t>% nuove adesioni</t>
  </si>
  <si>
    <t>Cooperlavoro</t>
  </si>
  <si>
    <t xml:space="preserve">Previcooper </t>
  </si>
  <si>
    <t>Credito/Ass. L. Dipe</t>
  </si>
  <si>
    <t xml:space="preserve">Previndai </t>
  </si>
  <si>
    <t>Fondo Dircoop</t>
  </si>
  <si>
    <t>31.12.2009</t>
  </si>
  <si>
    <t>30.06.2010</t>
  </si>
  <si>
    <t>Quadri Fiat</t>
  </si>
  <si>
    <t>31.12.2010</t>
  </si>
  <si>
    <t>**Fonte</t>
  </si>
  <si>
    <r>
      <t xml:space="preserve">** </t>
    </r>
    <r>
      <rPr>
        <b/>
        <i/>
        <sz val="9"/>
        <rFont val="Arial"/>
        <family val="2"/>
      </rPr>
      <t>Fonte</t>
    </r>
    <r>
      <rPr>
        <i/>
        <sz val="9"/>
        <rFont val="Arial"/>
        <family val="2"/>
      </rPr>
      <t xml:space="preserve"> incorpora nel 2011 i Fondi : Artifond, Previprof, Marcopolo circa 300 Iscritti</t>
    </r>
  </si>
  <si>
    <t>Espero scuola *</t>
  </si>
  <si>
    <t>TOTALI CONTRATTUALI</t>
  </si>
  <si>
    <t>Fondi Dirigenti Negoziali</t>
  </si>
  <si>
    <t>platea dipendenti privati</t>
  </si>
  <si>
    <t>dal 2007 al 2013</t>
  </si>
  <si>
    <t>ISCRITTI AI FONDI PENSIONE DAL 2007 AL 2013</t>
  </si>
  <si>
    <t xml:space="preserve">Fondi A. con Tfr </t>
  </si>
  <si>
    <t>Ass . con Tfr</t>
  </si>
  <si>
    <t>Sub totale ccnl</t>
  </si>
  <si>
    <t>Tot  Ade. con  tfr</t>
  </si>
  <si>
    <t xml:space="preserve"> Pubblico impiego Fonte: Elaborazione Ufficio Previdenza integrativa RE dati Fondi e Covip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</si>
</sst>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#,##0.00_ ;[Red]\-#,##0.00\ "/>
    <numFmt numFmtId="181" formatCode="0.00_ ;[Red]\-0.00\ "/>
    <numFmt numFmtId="182" formatCode="0.00%;[Red]\-0.00%"/>
    <numFmt numFmtId="183" formatCode="[$-410]dddd\ d\ mmmm\ yyyy"/>
    <numFmt numFmtId="184" formatCode="0.0"/>
  </numFmts>
  <fonts count="76">
    <font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.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.5"/>
      <color indexed="8"/>
      <name val="Arial"/>
      <family val="0"/>
    </font>
    <font>
      <b/>
      <sz val="11.5"/>
      <color indexed="10"/>
      <name val="Arial"/>
      <family val="0"/>
    </font>
    <font>
      <b/>
      <sz val="11.5"/>
      <color indexed="21"/>
      <name val="Arial"/>
      <family val="0"/>
    </font>
    <font>
      <sz val="11.5"/>
      <color indexed="17"/>
      <name val="Arial"/>
      <family val="0"/>
    </font>
    <font>
      <b/>
      <sz val="11.5"/>
      <color indexed="17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1.25"/>
      <color indexed="8"/>
      <name val="Arial"/>
      <family val="0"/>
    </font>
    <font>
      <b/>
      <i/>
      <sz val="11.25"/>
      <color indexed="17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1.25"/>
      <color indexed="10"/>
      <name val="Arial"/>
      <family val="0"/>
    </font>
    <font>
      <b/>
      <sz val="14.25"/>
      <color indexed="8"/>
      <name val="Arial"/>
      <family val="0"/>
    </font>
    <font>
      <i/>
      <sz val="11.25"/>
      <color indexed="8"/>
      <name val="Arial"/>
      <family val="0"/>
    </font>
    <font>
      <b/>
      <i/>
      <sz val="12"/>
      <color indexed="10"/>
      <name val="Arial"/>
      <family val="0"/>
    </font>
    <font>
      <b/>
      <i/>
      <sz val="11.2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9"/>
      <color theme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78" fontId="0" fillId="0" borderId="0" xfId="45" applyNumberFormat="1" applyAlignment="1">
      <alignment/>
    </xf>
    <xf numFmtId="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0" fontId="0" fillId="33" borderId="0" xfId="0" applyFill="1" applyAlignment="1">
      <alignment/>
    </xf>
    <xf numFmtId="9" fontId="0" fillId="0" borderId="0" xfId="5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0" fontId="0" fillId="0" borderId="0" xfId="5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3" fontId="6" fillId="34" borderId="10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3" fontId="4" fillId="35" borderId="10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0" xfId="0" applyFill="1" applyAlignment="1">
      <alignment/>
    </xf>
    <xf numFmtId="3" fontId="4" fillId="12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2" fontId="12" fillId="12" borderId="10" xfId="0" applyNumberFormat="1" applyFont="1" applyFill="1" applyBorder="1" applyAlignment="1">
      <alignment horizontal="center"/>
    </xf>
    <xf numFmtId="3" fontId="3" fillId="37" borderId="0" xfId="0" applyNumberFormat="1" applyFont="1" applyFill="1" applyAlignment="1">
      <alignment/>
    </xf>
    <xf numFmtId="3" fontId="5" fillId="37" borderId="12" xfId="0" applyNumberFormat="1" applyFont="1" applyFill="1" applyBorder="1" applyAlignment="1">
      <alignment horizontal="left"/>
    </xf>
    <xf numFmtId="3" fontId="4" fillId="37" borderId="13" xfId="0" applyNumberFormat="1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3" fontId="14" fillId="37" borderId="10" xfId="0" applyNumberFormat="1" applyFont="1" applyFill="1" applyBorder="1" applyAlignment="1">
      <alignment horizontal="left"/>
    </xf>
    <xf numFmtId="0" fontId="74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Reggio Emilia: adesioni al 30.06.2010.  Prosegue il calo dei Fondi Negoziali,  forte incremento dei privati in particolare le Assicurazioni</a:t>
            </a:r>
          </a:p>
        </c:rich>
      </c:tx>
      <c:layout>
        <c:manualLayout>
          <c:xMode val="factor"/>
          <c:yMode val="factor"/>
          <c:x val="0.00525"/>
          <c:y val="-0.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6125"/>
          <c:w val="0.43"/>
          <c:h val="0.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Adesioni 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32.128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1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-  0,58 %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 Dirigenti 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Adesioni 1.711 </a:t>
                    </a:r>
                    <a:r>
                      <a:rPr lang="en-US" cap="none" sz="11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- 0,87%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Pip Assicurazioni 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L. Dip. Settore privato Con Tfr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Adesioni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150" b="1" i="0" u="none" baseline="0">
                        <a:solidFill>
                          <a:srgbClr val="008080"/>
                        </a:solidFill>
                        <a:latin typeface="Arial"/>
                        <a:ea typeface="Arial"/>
                        <a:cs typeface="Arial"/>
                      </a:rPr>
                      <a:t>10.180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incr
</a:t>
                    </a:r>
                    <a:r>
                      <a:rPr lang="en-US" cap="none" sz="115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+ </a:t>
                    </a:r>
                    <a:r>
                      <a:rPr lang="en-US" cap="none" sz="115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28%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F.Aperti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(dipendenti con TFR)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Adesioni 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4.133 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incr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11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'Tassi di adesione'!$C$3:$C$7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Iscritti ai fondi negoziali nei diversi settori escluso il Pubblico Imp al 30/06/2010</a:t>
            </a:r>
          </a:p>
        </c:rich>
      </c:tx>
      <c:layout>
        <c:manualLayout>
          <c:xMode val="factor"/>
          <c:yMode val="factor"/>
          <c:x val="0.03075"/>
          <c:y val="-0.018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34"/>
          <c:w val="0.972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'Tassi di adesione'!$A$48</c:f>
              <c:strCache>
                <c:ptCount val="1"/>
                <c:pt idx="0">
                  <c:v>Fondi Dirigenti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Dirigenti
1.711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adesione'!$B$48</c:f>
              <c:numCache/>
            </c:numRef>
          </c:val>
          <c:shape val="box"/>
        </c:ser>
        <c:ser>
          <c:idx val="1"/>
          <c:order val="1"/>
          <c:tx>
            <c:strRef>
              <c:f>'Tassi di adesione'!$A$49</c:f>
              <c:strCache>
                <c:ptCount val="1"/>
                <c:pt idx="0">
                  <c:v>Fondi Preesistenti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Dip. 
Banche
Ass.
6.800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adesione'!$B$49</c:f>
              <c:numCache/>
            </c:numRef>
          </c:val>
          <c:shape val="box"/>
        </c:ser>
        <c:ser>
          <c:idx val="2"/>
          <c:order val="2"/>
          <c:tx>
            <c:strRef>
              <c:f>'Tassi di adesione'!$A$50</c:f>
              <c:strCache>
                <c:ptCount val="1"/>
                <c:pt idx="0">
                  <c:v>Fondi Negoziali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Dip. Altri 
settori
32.828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adesione'!$B$50</c:f>
              <c:numCache/>
            </c:numRef>
          </c:val>
          <c:shape val="box"/>
        </c:ser>
        <c:ser>
          <c:idx val="4"/>
          <c:order val="3"/>
          <c:tx>
            <c:strRef>
              <c:f>'Tassi di adesione'!$A$52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adesione'!$B$52</c:f>
              <c:numCache/>
            </c:numRef>
          </c:val>
          <c:shape val="box"/>
        </c:ser>
        <c:ser>
          <c:idx val="5"/>
          <c:order val="4"/>
          <c:tx>
            <c:strRef>
              <c:f>'Tassi di adesione'!$A$53</c:f>
              <c:strCache>
                <c:ptCount val="1"/>
                <c:pt idx="0">
                  <c:v>platea di dipendenti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Bacino 
118.000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adesione'!$B$53</c:f>
              <c:numCache/>
            </c:numRef>
          </c:val>
          <c:shape val="box"/>
        </c:ser>
        <c:ser>
          <c:idx val="3"/>
          <c:order val="5"/>
          <c:tx>
            <c:strRef>
              <c:f>'Tassi di adesione'!$A$51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Tot. Iscritti
41.339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adesione'!$B$51</c:f>
              <c:numCache/>
            </c:numRef>
          </c:val>
          <c:shape val="box"/>
        </c:ser>
        <c:shape val="box"/>
        <c:axId val="59145606"/>
        <c:axId val="62548407"/>
      </c:bar3DChart>
      <c:catAx>
        <c:axId val="5914560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8407"/>
        <c:crossesAt val="0"/>
        <c:auto val="1"/>
        <c:lblOffset val="100"/>
        <c:tickLblSkip val="1"/>
        <c:noMultiLvlLbl val="0"/>
      </c:catAx>
      <c:valAx>
        <c:axId val="62548407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50">
          <a:fgClr>
            <a:srgbClr val="CCCC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50">
          <a:fgClr>
            <a:srgbClr val="CCCC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Reggio Emilia: adesioni al 31.12.2008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75"/>
          <c:y val="0.418"/>
          <c:w val="0.43575"/>
          <c:h val="0.3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Fondi Negoziali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25.517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Dirigenti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1.770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 L.Dip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(Banche/Ass.ni)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7.200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Aperti Dipendenti con Tfr.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3.699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Assicurazioni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L. Dip 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5.957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'Tassi di adesione'!$A$3:$A$7</c:f>
              <c:strCache/>
            </c:strRef>
          </c:cat>
          <c:val>
            <c:numRef>
              <c:f>'Tassi di adesione'!$B$3:$B$7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Iscritti nei vari fondi a Rggio Emilia con Tfr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575"/>
          <c:w val="0.9895"/>
          <c:h val="0.7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ECCF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B37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B37A"/>
              </a:solidFill>
              <a:ln w="12700"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5ECCF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5ECCF3"/>
              </a:solidFill>
              <a:ln w="12700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49.069
 Tot
iscritti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118.000
 iscritti su platea 41,6%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adesione'!$A$71:$A$78</c:f>
              <c:strCache/>
            </c:strRef>
          </c:cat>
          <c:val>
            <c:numRef>
              <c:f>'Tassi di adesione'!$B$71:$B$78</c:f>
              <c:numCache/>
            </c:numRef>
          </c:val>
        </c:ser>
        <c:overlap val="100"/>
        <c:gapWidth val="207"/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 val="autoZero"/>
        <c:auto val="0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606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152400</xdr:rowOff>
    </xdr:from>
    <xdr:to>
      <xdr:col>9</xdr:col>
      <xdr:colOff>0</xdr:colOff>
      <xdr:row>59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63341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0.7</cdr:y>
    </cdr:from>
    <cdr:to>
      <cdr:x>0.96725</cdr:x>
      <cdr:y>0.696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324100"/>
          <a:ext cx="6791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Insieme di fondi negoziali e fondi Aperti/PIP con TFR. </a:t>
          </a:r>
          <a:r>
            <a:rPr lang="en-US" cap="none" sz="11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 48.323 </a:t>
          </a:r>
          <a:r>
            <a:rPr lang="en-US" cap="none" sz="1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3,96% incremento</a:t>
          </a:r>
        </a:p>
      </cdr:txBody>
    </cdr:sp>
  </cdr:relSizeAnchor>
  <cdr:relSizeAnchor xmlns:cdr="http://schemas.openxmlformats.org/drawingml/2006/chartDrawing">
    <cdr:from>
      <cdr:x>0.402</cdr:x>
      <cdr:y>0.17325</cdr:y>
    </cdr:from>
    <cdr:to>
      <cdr:x>0.71125</cdr:x>
      <cdr:y>0.381</cdr:y>
    </cdr:to>
    <cdr:sp>
      <cdr:nvSpPr>
        <cdr:cNvPr id="2" name="Text Box 3"/>
        <cdr:cNvSpPr txBox="1">
          <a:spLocks noChangeArrowheads="1"/>
        </cdr:cNvSpPr>
      </cdr:nvSpPr>
      <cdr:spPr>
        <a:xfrm>
          <a:off x="2895600" y="571500"/>
          <a:ext cx="22288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Negoziali L. Dip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(Banche Assi.ni) Adesioni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6.800 
</a:t>
          </a: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- 2 ,69%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0.9135</cdr:y>
    </cdr:from>
    <cdr:to>
      <cdr:x>0.9865</cdr:x>
      <cdr:y>0.98075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3114675"/>
          <a:ext cx="6991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Insieme di fondi negoziali</a:t>
          </a:r>
          <a:r>
            <a:rPr lang="en-US" cap="none" sz="1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iscritti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OT 44.113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22</xdr:row>
      <xdr:rowOff>142875</xdr:rowOff>
    </xdr:from>
    <xdr:to>
      <xdr:col>16</xdr:col>
      <xdr:colOff>409575</xdr:colOff>
      <xdr:row>43</xdr:row>
      <xdr:rowOff>76200</xdr:rowOff>
    </xdr:to>
    <xdr:graphicFrame>
      <xdr:nvGraphicFramePr>
        <xdr:cNvPr id="1" name="Grafico 2049"/>
        <xdr:cNvGraphicFramePr/>
      </xdr:nvGraphicFramePr>
      <xdr:xfrm>
        <a:off x="4371975" y="3705225"/>
        <a:ext cx="7219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43</xdr:row>
      <xdr:rowOff>152400</xdr:rowOff>
    </xdr:from>
    <xdr:to>
      <xdr:col>16</xdr:col>
      <xdr:colOff>533400</xdr:colOff>
      <xdr:row>63</xdr:row>
      <xdr:rowOff>47625</xdr:rowOff>
    </xdr:to>
    <xdr:graphicFrame>
      <xdr:nvGraphicFramePr>
        <xdr:cNvPr id="2" name="Grafico 2050"/>
        <xdr:cNvGraphicFramePr/>
      </xdr:nvGraphicFramePr>
      <xdr:xfrm>
        <a:off x="4476750" y="7115175"/>
        <a:ext cx="7239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1</xdr:row>
      <xdr:rowOff>0</xdr:rowOff>
    </xdr:from>
    <xdr:to>
      <xdr:col>16</xdr:col>
      <xdr:colOff>390525</xdr:colOff>
      <xdr:row>22</xdr:row>
      <xdr:rowOff>19050</xdr:rowOff>
    </xdr:to>
    <xdr:graphicFrame>
      <xdr:nvGraphicFramePr>
        <xdr:cNvPr id="3" name="Grafico 2055"/>
        <xdr:cNvGraphicFramePr/>
      </xdr:nvGraphicFramePr>
      <xdr:xfrm>
        <a:off x="4352925" y="161925"/>
        <a:ext cx="72199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66</xdr:row>
      <xdr:rowOff>57150</xdr:rowOff>
    </xdr:from>
    <xdr:to>
      <xdr:col>16</xdr:col>
      <xdr:colOff>314325</xdr:colOff>
      <xdr:row>90</xdr:row>
      <xdr:rowOff>95250</xdr:rowOff>
    </xdr:to>
    <xdr:graphicFrame>
      <xdr:nvGraphicFramePr>
        <xdr:cNvPr id="4" name="Grafico 2056"/>
        <xdr:cNvGraphicFramePr/>
      </xdr:nvGraphicFramePr>
      <xdr:xfrm>
        <a:off x="3248025" y="10744200"/>
        <a:ext cx="82486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zoomScalePageLayoutView="0" workbookViewId="0" topLeftCell="A22">
      <selection activeCell="L30" sqref="L30"/>
    </sheetView>
  </sheetViews>
  <sheetFormatPr defaultColWidth="10.140625" defaultRowHeight="12.75"/>
  <cols>
    <col min="1" max="1" width="15.00390625" style="0" customWidth="1"/>
    <col min="2" max="9" width="10.00390625" style="0" customWidth="1"/>
    <col min="10" max="10" width="11.28125" style="0" bestFit="1" customWidth="1"/>
  </cols>
  <sheetData>
    <row r="1" spans="1:9" ht="25.5" customHeight="1">
      <c r="A1" s="61" t="s">
        <v>53</v>
      </c>
      <c r="B1" s="62"/>
      <c r="C1" s="62"/>
      <c r="D1" s="62"/>
      <c r="E1" s="62"/>
      <c r="F1" s="62"/>
      <c r="G1" s="62"/>
      <c r="H1" s="63"/>
      <c r="I1" s="31" t="s">
        <v>36</v>
      </c>
    </row>
    <row r="2" spans="1:9" ht="24.75" customHeight="1">
      <c r="A2" s="30" t="s">
        <v>0</v>
      </c>
      <c r="B2" s="59">
        <v>2007</v>
      </c>
      <c r="C2" s="59">
        <v>2008</v>
      </c>
      <c r="D2" s="59">
        <v>2009</v>
      </c>
      <c r="E2" s="59">
        <v>2010</v>
      </c>
      <c r="F2" s="59">
        <v>2011</v>
      </c>
      <c r="G2" s="59">
        <v>2012</v>
      </c>
      <c r="H2" s="59">
        <v>2013</v>
      </c>
      <c r="I2" s="31" t="s">
        <v>52</v>
      </c>
    </row>
    <row r="3" spans="1:10" ht="12.75">
      <c r="A3" s="43" t="s">
        <v>37</v>
      </c>
      <c r="B3" s="37">
        <v>3950</v>
      </c>
      <c r="C3" s="37">
        <v>4228</v>
      </c>
      <c r="D3" s="37">
        <v>4287</v>
      </c>
      <c r="E3" s="37">
        <v>4450</v>
      </c>
      <c r="F3" s="37">
        <v>4397</v>
      </c>
      <c r="G3" s="37">
        <v>4003</v>
      </c>
      <c r="H3" s="37">
        <v>4109</v>
      </c>
      <c r="I3" s="33">
        <f>(H3-B3)/B3*100</f>
        <v>4.025316455696203</v>
      </c>
      <c r="J3" s="21"/>
    </row>
    <row r="4" spans="1:10" ht="12.75">
      <c r="A4" s="43" t="s">
        <v>1</v>
      </c>
      <c r="B4" s="40">
        <v>322</v>
      </c>
      <c r="C4" s="40">
        <v>294</v>
      </c>
      <c r="D4" s="40">
        <v>274</v>
      </c>
      <c r="E4" s="40">
        <v>260</v>
      </c>
      <c r="F4" s="40">
        <v>207</v>
      </c>
      <c r="G4" s="40">
        <v>149</v>
      </c>
      <c r="H4" s="40">
        <v>143</v>
      </c>
      <c r="I4" s="42">
        <f>(H4-B4)/B4*100</f>
        <v>-55.590062111801245</v>
      </c>
      <c r="J4" s="21"/>
    </row>
    <row r="5" spans="1:12" ht="12.75">
      <c r="A5" s="43" t="s">
        <v>38</v>
      </c>
      <c r="B5" s="40">
        <v>985</v>
      </c>
      <c r="C5" s="40">
        <v>922</v>
      </c>
      <c r="D5" s="40">
        <v>914</v>
      </c>
      <c r="E5" s="40">
        <v>909</v>
      </c>
      <c r="F5" s="40">
        <v>898</v>
      </c>
      <c r="G5" s="40">
        <v>889</v>
      </c>
      <c r="H5" s="40">
        <v>874</v>
      </c>
      <c r="I5" s="42">
        <f aca="true" t="shared" si="0" ref="I5:I37">(H5-B5)/B5*100</f>
        <v>-11.269035532994923</v>
      </c>
      <c r="J5" s="21"/>
      <c r="L5" s="15"/>
    </row>
    <row r="6" spans="1:10" ht="12.75">
      <c r="A6" s="43" t="s">
        <v>29</v>
      </c>
      <c r="B6" s="40">
        <v>75</v>
      </c>
      <c r="C6" s="40">
        <v>95</v>
      </c>
      <c r="D6" s="40">
        <v>92</v>
      </c>
      <c r="E6" s="40">
        <v>85</v>
      </c>
      <c r="F6" s="40">
        <v>80</v>
      </c>
      <c r="G6" s="40">
        <v>70</v>
      </c>
      <c r="H6" s="40">
        <v>68</v>
      </c>
      <c r="I6" s="33">
        <f t="shared" si="0"/>
        <v>-9.333333333333334</v>
      </c>
      <c r="J6" s="21"/>
    </row>
    <row r="7" spans="1:10" ht="12.75">
      <c r="A7" s="43" t="s">
        <v>27</v>
      </c>
      <c r="B7" s="40">
        <v>48</v>
      </c>
      <c r="C7" s="40">
        <v>51</v>
      </c>
      <c r="D7" s="40">
        <v>53</v>
      </c>
      <c r="E7" s="40">
        <v>47</v>
      </c>
      <c r="F7" s="40">
        <v>48</v>
      </c>
      <c r="G7" s="40">
        <v>36</v>
      </c>
      <c r="H7" s="40">
        <v>32</v>
      </c>
      <c r="I7" s="42">
        <f t="shared" si="0"/>
        <v>-33.33333333333333</v>
      </c>
      <c r="J7" s="21"/>
    </row>
    <row r="8" spans="1:10" ht="12.75">
      <c r="A8" s="43" t="s">
        <v>2</v>
      </c>
      <c r="B8" s="40">
        <v>338</v>
      </c>
      <c r="C8" s="40">
        <v>375</v>
      </c>
      <c r="D8" s="40">
        <v>320</v>
      </c>
      <c r="E8" s="40">
        <v>309</v>
      </c>
      <c r="F8" s="40">
        <v>319</v>
      </c>
      <c r="G8" s="40">
        <v>304</v>
      </c>
      <c r="H8" s="40">
        <v>195</v>
      </c>
      <c r="I8" s="42">
        <f t="shared" si="0"/>
        <v>-42.30769230769231</v>
      </c>
      <c r="J8" s="21"/>
    </row>
    <row r="9" spans="1:10" ht="12.75">
      <c r="A9" s="43" t="s">
        <v>3</v>
      </c>
      <c r="B9" s="40">
        <v>300</v>
      </c>
      <c r="C9" s="40">
        <v>292</v>
      </c>
      <c r="D9" s="40">
        <v>296</v>
      </c>
      <c r="E9" s="40">
        <v>285</v>
      </c>
      <c r="F9" s="40">
        <v>280</v>
      </c>
      <c r="G9" s="40">
        <v>323</v>
      </c>
      <c r="H9" s="40">
        <v>310</v>
      </c>
      <c r="I9" s="33">
        <f t="shared" si="0"/>
        <v>3.3333333333333335</v>
      </c>
      <c r="J9" s="21"/>
    </row>
    <row r="10" spans="1:10" ht="12.75">
      <c r="A10" s="43" t="s">
        <v>28</v>
      </c>
      <c r="B10" s="40">
        <v>49</v>
      </c>
      <c r="C10" s="40">
        <v>58</v>
      </c>
      <c r="D10" s="40">
        <v>70</v>
      </c>
      <c r="E10" s="40">
        <v>40</v>
      </c>
      <c r="F10" s="40">
        <v>42</v>
      </c>
      <c r="G10" s="40">
        <v>43</v>
      </c>
      <c r="H10" s="40">
        <v>42</v>
      </c>
      <c r="I10" s="42">
        <f t="shared" si="0"/>
        <v>-14.285714285714285</v>
      </c>
      <c r="J10" s="21"/>
    </row>
    <row r="11" spans="1:10" ht="12.75">
      <c r="A11" s="43" t="s">
        <v>4</v>
      </c>
      <c r="B11" s="40">
        <v>3353</v>
      </c>
      <c r="C11" s="40">
        <v>3311</v>
      </c>
      <c r="D11" s="40">
        <v>3134</v>
      </c>
      <c r="E11" s="40">
        <v>2983</v>
      </c>
      <c r="F11" s="40">
        <v>2291</v>
      </c>
      <c r="G11" s="40">
        <v>2076</v>
      </c>
      <c r="H11" s="40">
        <v>2151</v>
      </c>
      <c r="I11" s="42">
        <f t="shared" si="0"/>
        <v>-35.84849388607218</v>
      </c>
      <c r="J11" s="21"/>
    </row>
    <row r="12" spans="1:10" ht="12.75">
      <c r="A12" s="43" t="s">
        <v>5</v>
      </c>
      <c r="B12" s="40">
        <v>220</v>
      </c>
      <c r="C12" s="40">
        <v>212</v>
      </c>
      <c r="D12" s="40">
        <v>237</v>
      </c>
      <c r="E12" s="40">
        <v>199</v>
      </c>
      <c r="F12" s="40">
        <v>198</v>
      </c>
      <c r="G12" s="40">
        <v>208</v>
      </c>
      <c r="H12" s="40">
        <v>205</v>
      </c>
      <c r="I12" s="42">
        <f t="shared" si="0"/>
        <v>-6.8181818181818175</v>
      </c>
      <c r="J12" s="21"/>
    </row>
    <row r="13" spans="1:10" ht="12.75">
      <c r="A13" s="43" t="s">
        <v>6</v>
      </c>
      <c r="B13" s="40">
        <v>214</v>
      </c>
      <c r="C13" s="40">
        <v>191</v>
      </c>
      <c r="D13" s="40">
        <v>188</v>
      </c>
      <c r="E13" s="40">
        <v>178</v>
      </c>
      <c r="F13" s="40">
        <v>160</v>
      </c>
      <c r="G13" s="40">
        <v>153</v>
      </c>
      <c r="H13" s="40">
        <v>145</v>
      </c>
      <c r="I13" s="33">
        <f t="shared" si="0"/>
        <v>-32.242990654205606</v>
      </c>
      <c r="J13" s="21"/>
    </row>
    <row r="14" spans="1:10" ht="12.75">
      <c r="A14" s="43" t="s">
        <v>7</v>
      </c>
      <c r="B14" s="40">
        <v>520</v>
      </c>
      <c r="C14" s="40">
        <v>521</v>
      </c>
      <c r="D14" s="40">
        <v>530</v>
      </c>
      <c r="E14" s="40">
        <v>536</v>
      </c>
      <c r="F14" s="40">
        <v>527</v>
      </c>
      <c r="G14" s="40">
        <v>259</v>
      </c>
      <c r="H14" s="40">
        <v>250</v>
      </c>
      <c r="I14" s="42">
        <f t="shared" si="0"/>
        <v>-51.92307692307693</v>
      </c>
      <c r="J14" s="21"/>
    </row>
    <row r="15" spans="1:10" ht="12.75">
      <c r="A15" s="43" t="s">
        <v>8</v>
      </c>
      <c r="B15" s="37">
        <v>3656</v>
      </c>
      <c r="C15" s="37">
        <v>3624</v>
      </c>
      <c r="D15" s="37">
        <v>3520</v>
      </c>
      <c r="E15" s="37">
        <v>3396</v>
      </c>
      <c r="F15" s="37">
        <v>3030</v>
      </c>
      <c r="G15" s="37">
        <v>2963</v>
      </c>
      <c r="H15" s="37">
        <v>2911</v>
      </c>
      <c r="I15" s="42">
        <f t="shared" si="0"/>
        <v>-20.37746170678337</v>
      </c>
      <c r="J15" s="21"/>
    </row>
    <row r="16" spans="1:10" ht="12.75">
      <c r="A16" s="43" t="s">
        <v>9</v>
      </c>
      <c r="B16" s="40">
        <v>104</v>
      </c>
      <c r="C16" s="40">
        <v>114</v>
      </c>
      <c r="D16" s="40">
        <v>104</v>
      </c>
      <c r="E16" s="40">
        <v>100</v>
      </c>
      <c r="F16" s="40">
        <v>76</v>
      </c>
      <c r="G16" s="40">
        <v>73</v>
      </c>
      <c r="H16" s="40">
        <v>70</v>
      </c>
      <c r="I16" s="58">
        <f t="shared" si="0"/>
        <v>-32.69230769230769</v>
      </c>
      <c r="J16" s="21"/>
    </row>
    <row r="17" spans="1:10" ht="12.75">
      <c r="A17" s="44" t="s">
        <v>25</v>
      </c>
      <c r="B17" s="40">
        <v>180</v>
      </c>
      <c r="C17" s="40">
        <v>133</v>
      </c>
      <c r="D17" s="40">
        <v>150</v>
      </c>
      <c r="E17" s="40">
        <v>133</v>
      </c>
      <c r="F17" s="40">
        <v>125</v>
      </c>
      <c r="G17" s="40">
        <v>119</v>
      </c>
      <c r="H17" s="40">
        <v>115</v>
      </c>
      <c r="I17" s="33">
        <f t="shared" si="0"/>
        <v>-36.11111111111111</v>
      </c>
      <c r="J17" s="21"/>
    </row>
    <row r="18" spans="1:10" ht="12.75">
      <c r="A18" s="44" t="s">
        <v>10</v>
      </c>
      <c r="B18" s="40">
        <v>586</v>
      </c>
      <c r="C18" s="40">
        <v>585</v>
      </c>
      <c r="D18" s="40">
        <v>531</v>
      </c>
      <c r="E18" s="40">
        <v>548</v>
      </c>
      <c r="F18" s="40">
        <v>525</v>
      </c>
      <c r="G18" s="40">
        <v>510</v>
      </c>
      <c r="H18" s="40">
        <v>502</v>
      </c>
      <c r="I18" s="42">
        <f t="shared" si="0"/>
        <v>-14.334470989761092</v>
      </c>
      <c r="J18" s="21"/>
    </row>
    <row r="19" spans="1:10" ht="12.75">
      <c r="A19" s="44" t="s">
        <v>26</v>
      </c>
      <c r="B19" s="40">
        <v>520</v>
      </c>
      <c r="C19" s="40">
        <v>509</v>
      </c>
      <c r="D19" s="40">
        <v>496</v>
      </c>
      <c r="E19" s="40">
        <v>530</v>
      </c>
      <c r="F19" s="40">
        <v>515</v>
      </c>
      <c r="G19" s="40">
        <v>519</v>
      </c>
      <c r="H19" s="40">
        <v>507</v>
      </c>
      <c r="I19" s="42">
        <f t="shared" si="0"/>
        <v>-2.5</v>
      </c>
      <c r="J19" s="21"/>
    </row>
    <row r="20" spans="1:10" ht="12.75">
      <c r="A20" s="43" t="s">
        <v>11</v>
      </c>
      <c r="B20" s="40">
        <v>338</v>
      </c>
      <c r="C20" s="40">
        <v>301</v>
      </c>
      <c r="D20" s="40">
        <v>340</v>
      </c>
      <c r="E20" s="40">
        <v>316</v>
      </c>
      <c r="F20" s="40">
        <v>287</v>
      </c>
      <c r="G20" s="40">
        <v>279</v>
      </c>
      <c r="H20" s="37">
        <v>283</v>
      </c>
      <c r="I20" s="42">
        <f t="shared" si="0"/>
        <v>-16.272189349112427</v>
      </c>
      <c r="J20" s="21"/>
    </row>
    <row r="21" spans="1:10" ht="12.75">
      <c r="A21" s="45" t="s">
        <v>46</v>
      </c>
      <c r="B21" s="40">
        <v>1306</v>
      </c>
      <c r="C21" s="40">
        <v>1310</v>
      </c>
      <c r="D21" s="40">
        <v>1370</v>
      </c>
      <c r="E21" s="40">
        <v>1542</v>
      </c>
      <c r="F21" s="40">
        <v>1737</v>
      </c>
      <c r="G21" s="40">
        <v>1747</v>
      </c>
      <c r="H21" s="40">
        <v>1740</v>
      </c>
      <c r="I21" s="33">
        <f t="shared" si="0"/>
        <v>33.2312404287902</v>
      </c>
      <c r="J21" s="21"/>
    </row>
    <row r="22" spans="1:10" ht="12.75">
      <c r="A22" s="43" t="s">
        <v>12</v>
      </c>
      <c r="B22" s="40">
        <v>914</v>
      </c>
      <c r="C22" s="40">
        <v>910</v>
      </c>
      <c r="D22" s="40">
        <v>900</v>
      </c>
      <c r="E22" s="40">
        <v>889</v>
      </c>
      <c r="F22" s="40">
        <v>879</v>
      </c>
      <c r="G22" s="40">
        <v>888</v>
      </c>
      <c r="H22" s="40">
        <v>850</v>
      </c>
      <c r="I22" s="42">
        <f t="shared" si="0"/>
        <v>-7.00218818380744</v>
      </c>
      <c r="J22" s="21"/>
    </row>
    <row r="23" spans="1:10" ht="12.75">
      <c r="A23" s="44" t="s">
        <v>13</v>
      </c>
      <c r="B23" s="40">
        <v>338</v>
      </c>
      <c r="C23" s="40">
        <v>356</v>
      </c>
      <c r="D23" s="40">
        <v>335</v>
      </c>
      <c r="E23" s="40">
        <v>330</v>
      </c>
      <c r="F23" s="40">
        <v>152</v>
      </c>
      <c r="G23" s="40">
        <v>148</v>
      </c>
      <c r="H23" s="40">
        <v>108</v>
      </c>
      <c r="I23" s="42">
        <f t="shared" si="0"/>
        <v>-68.04733727810651</v>
      </c>
      <c r="J23" s="21"/>
    </row>
    <row r="24" spans="1:10" ht="12.75">
      <c r="A24" s="44" t="s">
        <v>14</v>
      </c>
      <c r="B24" s="37">
        <v>6898</v>
      </c>
      <c r="C24" s="37">
        <v>6978</v>
      </c>
      <c r="D24" s="37">
        <v>6899</v>
      </c>
      <c r="E24" s="37">
        <v>6657</v>
      </c>
      <c r="F24" s="37">
        <v>6597</v>
      </c>
      <c r="G24" s="37">
        <v>6575</v>
      </c>
      <c r="H24" s="37">
        <v>6548</v>
      </c>
      <c r="I24" s="42">
        <f t="shared" si="0"/>
        <v>-5.07393447376051</v>
      </c>
      <c r="J24" s="21"/>
    </row>
    <row r="25" spans="1:13" ht="12.75">
      <c r="A25" s="44" t="s">
        <v>15</v>
      </c>
      <c r="B25" s="40">
        <v>82</v>
      </c>
      <c r="C25" s="40">
        <v>83</v>
      </c>
      <c r="D25" s="40">
        <v>80</v>
      </c>
      <c r="E25" s="40">
        <v>75</v>
      </c>
      <c r="F25" s="40">
        <v>70</v>
      </c>
      <c r="G25" s="40">
        <v>80</v>
      </c>
      <c r="H25" s="40">
        <v>79</v>
      </c>
      <c r="I25" s="33">
        <f t="shared" si="0"/>
        <v>-3.6585365853658534</v>
      </c>
      <c r="J25" s="21"/>
      <c r="M25" s="19"/>
    </row>
    <row r="26" spans="1:13" ht="12.75">
      <c r="A26" s="44" t="s">
        <v>29</v>
      </c>
      <c r="B26" s="40"/>
      <c r="C26" s="40"/>
      <c r="D26" s="40"/>
      <c r="E26" s="40"/>
      <c r="F26" s="40">
        <v>125</v>
      </c>
      <c r="G26" s="40">
        <v>110</v>
      </c>
      <c r="H26" s="40">
        <v>103</v>
      </c>
      <c r="I26" s="42">
        <f>(H26-F26)/H26*100</f>
        <v>-21.35922330097087</v>
      </c>
      <c r="J26" s="21"/>
      <c r="M26" s="19"/>
    </row>
    <row r="27" spans="1:12" ht="12.75">
      <c r="A27" s="44" t="s">
        <v>16</v>
      </c>
      <c r="B27" s="40">
        <v>145</v>
      </c>
      <c r="C27" s="40">
        <v>150</v>
      </c>
      <c r="D27" s="40">
        <v>196</v>
      </c>
      <c r="E27" s="40">
        <v>190</v>
      </c>
      <c r="F27" s="40">
        <v>200</v>
      </c>
      <c r="G27" s="40">
        <v>210</v>
      </c>
      <c r="H27" s="40">
        <v>192</v>
      </c>
      <c r="I27" s="33">
        <f t="shared" si="0"/>
        <v>32.41379310344827</v>
      </c>
      <c r="J27" s="21"/>
      <c r="K27" s="17"/>
      <c r="L27" s="17"/>
    </row>
    <row r="28" spans="1:10" ht="12.75">
      <c r="A28" s="46" t="s">
        <v>48</v>
      </c>
      <c r="B28" s="40">
        <v>533</v>
      </c>
      <c r="C28" s="40">
        <v>573</v>
      </c>
      <c r="D28" s="40">
        <v>563</v>
      </c>
      <c r="E28" s="40">
        <v>628</v>
      </c>
      <c r="F28" s="40">
        <v>770</v>
      </c>
      <c r="G28" s="40">
        <v>785</v>
      </c>
      <c r="H28" s="40">
        <v>798</v>
      </c>
      <c r="I28" s="33">
        <f t="shared" si="0"/>
        <v>49.71857410881801</v>
      </c>
      <c r="J28" s="21"/>
    </row>
    <row r="29" spans="1:10" ht="12.75">
      <c r="A29" s="52" t="s">
        <v>39</v>
      </c>
      <c r="B29" s="53">
        <v>7200</v>
      </c>
      <c r="C29" s="53">
        <v>7045</v>
      </c>
      <c r="D29" s="54">
        <v>6998</v>
      </c>
      <c r="E29" s="54">
        <v>6800</v>
      </c>
      <c r="F29" s="54">
        <v>6770</v>
      </c>
      <c r="G29" s="54">
        <v>6740</v>
      </c>
      <c r="H29" s="54">
        <v>6600</v>
      </c>
      <c r="I29" s="42">
        <f t="shared" si="0"/>
        <v>-8.333333333333332</v>
      </c>
      <c r="J29" s="21"/>
    </row>
    <row r="30" spans="1:10" ht="12.75">
      <c r="A30" s="55" t="s">
        <v>56</v>
      </c>
      <c r="B30" s="56">
        <f aca="true" t="shared" si="1" ref="B30:G30">SUM(B3:B29)</f>
        <v>33174</v>
      </c>
      <c r="C30" s="56">
        <f t="shared" si="1"/>
        <v>33221</v>
      </c>
      <c r="D30" s="57">
        <f t="shared" si="1"/>
        <v>32877</v>
      </c>
      <c r="E30" s="57">
        <f t="shared" si="1"/>
        <v>32415</v>
      </c>
      <c r="F30" s="57">
        <f t="shared" si="1"/>
        <v>31305</v>
      </c>
      <c r="G30" s="57">
        <f t="shared" si="1"/>
        <v>30259</v>
      </c>
      <c r="H30" s="57">
        <f>SUM(H3:H29)</f>
        <v>29930</v>
      </c>
      <c r="I30" s="42">
        <f t="shared" si="0"/>
        <v>-9.778742388617593</v>
      </c>
      <c r="J30" s="21"/>
    </row>
    <row r="31" spans="1:10" ht="12.75">
      <c r="A31" s="26" t="s">
        <v>44</v>
      </c>
      <c r="B31" s="36">
        <v>30</v>
      </c>
      <c r="C31" s="36">
        <v>28</v>
      </c>
      <c r="D31" s="28">
        <v>25</v>
      </c>
      <c r="E31" s="28">
        <v>22</v>
      </c>
      <c r="F31" s="40">
        <v>18</v>
      </c>
      <c r="G31" s="40">
        <v>15</v>
      </c>
      <c r="H31" s="40">
        <v>17</v>
      </c>
      <c r="I31" s="42">
        <f t="shared" si="0"/>
        <v>-43.333333333333336</v>
      </c>
      <c r="J31" s="21"/>
    </row>
    <row r="32" spans="1:12" ht="12.75">
      <c r="A32" s="35" t="s">
        <v>40</v>
      </c>
      <c r="B32" s="28">
        <v>850</v>
      </c>
      <c r="C32" s="29">
        <v>890</v>
      </c>
      <c r="D32" s="28">
        <v>845</v>
      </c>
      <c r="E32" s="28">
        <v>825</v>
      </c>
      <c r="F32" s="40">
        <v>800</v>
      </c>
      <c r="G32" s="40">
        <v>750</v>
      </c>
      <c r="H32" s="40">
        <v>600</v>
      </c>
      <c r="I32" s="42">
        <f t="shared" si="0"/>
        <v>-29.411764705882355</v>
      </c>
      <c r="J32" s="21"/>
      <c r="L32" s="47"/>
    </row>
    <row r="33" spans="1:10" ht="12.75">
      <c r="A33" s="35" t="s">
        <v>17</v>
      </c>
      <c r="B33" s="28">
        <v>230</v>
      </c>
      <c r="C33" s="28">
        <v>225</v>
      </c>
      <c r="D33" s="28">
        <v>220</v>
      </c>
      <c r="E33" s="28">
        <v>213</v>
      </c>
      <c r="F33" s="40">
        <v>189</v>
      </c>
      <c r="G33" s="40">
        <v>200</v>
      </c>
      <c r="H33" s="40">
        <v>170</v>
      </c>
      <c r="I33" s="42">
        <f t="shared" si="0"/>
        <v>-26.08695652173913</v>
      </c>
      <c r="J33" s="21"/>
    </row>
    <row r="34" spans="1:10" ht="12.75">
      <c r="A34" s="35" t="s">
        <v>18</v>
      </c>
      <c r="B34" s="28">
        <v>280</v>
      </c>
      <c r="C34" s="28">
        <v>298</v>
      </c>
      <c r="D34" s="28">
        <v>290</v>
      </c>
      <c r="E34" s="28">
        <v>278</v>
      </c>
      <c r="F34" s="40">
        <v>221</v>
      </c>
      <c r="G34" s="40">
        <v>270</v>
      </c>
      <c r="H34" s="40">
        <v>215</v>
      </c>
      <c r="I34" s="42">
        <f t="shared" si="0"/>
        <v>-23.214285714285715</v>
      </c>
      <c r="J34" s="21"/>
    </row>
    <row r="35" spans="1:10" ht="12.75" customHeight="1">
      <c r="A35" s="32" t="s">
        <v>41</v>
      </c>
      <c r="B35" s="28">
        <v>390</v>
      </c>
      <c r="C35" s="28">
        <v>385</v>
      </c>
      <c r="D35" s="28">
        <v>350</v>
      </c>
      <c r="E35" s="28">
        <v>300</v>
      </c>
      <c r="F35" s="40">
        <v>285</v>
      </c>
      <c r="G35" s="40">
        <v>250</v>
      </c>
      <c r="H35" s="40">
        <v>187</v>
      </c>
      <c r="I35" s="42">
        <f t="shared" si="0"/>
        <v>-52.05128205128206</v>
      </c>
      <c r="J35" s="21"/>
    </row>
    <row r="36" spans="1:10" ht="12.75" hidden="1">
      <c r="A36" s="24" t="s">
        <v>22</v>
      </c>
      <c r="B36" s="25">
        <f>SUM(B32:B35)</f>
        <v>1750</v>
      </c>
      <c r="C36" s="25">
        <f>SUM(C32:C35)</f>
        <v>1798</v>
      </c>
      <c r="D36" s="23">
        <f>SUM(D32:D35)</f>
        <v>1705</v>
      </c>
      <c r="E36" s="23">
        <f>SUM(E32:E35)</f>
        <v>1616</v>
      </c>
      <c r="F36" s="37"/>
      <c r="G36" s="41"/>
      <c r="H36" s="41">
        <f>SUM(H30:H35)</f>
        <v>31119</v>
      </c>
      <c r="I36" s="33">
        <f t="shared" si="0"/>
        <v>1678.2285714285713</v>
      </c>
      <c r="J36" s="21"/>
    </row>
    <row r="37" spans="1:10" ht="12.75">
      <c r="A37" s="60" t="s">
        <v>49</v>
      </c>
      <c r="B37" s="57">
        <f>(B30+B36)</f>
        <v>34924</v>
      </c>
      <c r="C37" s="57">
        <f>(C30+C36)</f>
        <v>35019</v>
      </c>
      <c r="D37" s="57">
        <f>SUM(D30+D36)</f>
        <v>34582</v>
      </c>
      <c r="E37" s="57">
        <f>SUM(E30+E36)</f>
        <v>34031</v>
      </c>
      <c r="F37" s="57">
        <f>SUM(F30:F36)</f>
        <v>32818</v>
      </c>
      <c r="G37" s="57">
        <f>(G30+G31+G32+G33+G34+G35)</f>
        <v>31744</v>
      </c>
      <c r="H37" s="57">
        <f>SUM(H36)</f>
        <v>31119</v>
      </c>
      <c r="I37" s="42">
        <f t="shared" si="0"/>
        <v>-10.895086473485282</v>
      </c>
      <c r="J37" s="21"/>
    </row>
    <row r="38" spans="1:10" ht="12.75">
      <c r="A38" s="49" t="s">
        <v>54</v>
      </c>
      <c r="B38" s="48">
        <v>3669</v>
      </c>
      <c r="C38" s="48">
        <v>4074</v>
      </c>
      <c r="D38" s="48">
        <v>4230</v>
      </c>
      <c r="E38" s="48">
        <v>4295</v>
      </c>
      <c r="F38" s="48">
        <v>4315</v>
      </c>
      <c r="G38" s="48">
        <v>4500</v>
      </c>
      <c r="H38" s="48">
        <v>4650</v>
      </c>
      <c r="I38" s="50">
        <f>(G38-B38)/B38*100</f>
        <v>22.64922322158626</v>
      </c>
      <c r="J38" s="21"/>
    </row>
    <row r="39" spans="1:10" ht="12.75">
      <c r="A39" s="49" t="s">
        <v>55</v>
      </c>
      <c r="B39" s="48">
        <v>5957</v>
      </c>
      <c r="C39" s="48">
        <v>7278</v>
      </c>
      <c r="D39" s="48">
        <v>9315</v>
      </c>
      <c r="E39" s="48">
        <v>11105</v>
      </c>
      <c r="F39" s="48">
        <v>11250</v>
      </c>
      <c r="G39" s="48">
        <v>12800</v>
      </c>
      <c r="H39" s="48">
        <v>13300</v>
      </c>
      <c r="I39" s="50">
        <f>(H39-B39)/B39*100</f>
        <v>123.26674500587545</v>
      </c>
      <c r="J39" s="21"/>
    </row>
    <row r="40" spans="1:10" ht="12.75">
      <c r="A40" s="38" t="s">
        <v>57</v>
      </c>
      <c r="B40" s="34">
        <f>(B37+B38+B39)</f>
        <v>44550</v>
      </c>
      <c r="C40" s="34">
        <f>SUM(C37:C39)</f>
        <v>46371</v>
      </c>
      <c r="D40" s="27">
        <f>SUM(D37:D39)</f>
        <v>48127</v>
      </c>
      <c r="E40" s="27">
        <f>SUM(E37+E38+E39)</f>
        <v>49431</v>
      </c>
      <c r="F40" s="37">
        <f>SUM(F37:F39)</f>
        <v>48383</v>
      </c>
      <c r="G40" s="37">
        <f>SUM(G37:G39)</f>
        <v>49044</v>
      </c>
      <c r="H40" s="37">
        <f>SUM(H37:H39)</f>
        <v>49069</v>
      </c>
      <c r="I40" s="50">
        <f>(H40-B40)/B40*100</f>
        <v>10.143658810325478</v>
      </c>
      <c r="J40" s="21"/>
    </row>
    <row r="41" spans="1:9" ht="12.75">
      <c r="A41" s="39" t="s">
        <v>47</v>
      </c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39" t="s">
        <v>58</v>
      </c>
      <c r="B42" s="39"/>
      <c r="C42" s="39"/>
      <c r="D42" s="39"/>
      <c r="E42" s="39"/>
      <c r="F42" s="39"/>
      <c r="G42" s="39"/>
      <c r="H42" s="39"/>
      <c r="I42" s="39"/>
    </row>
    <row r="43" spans="1:3" ht="14.25">
      <c r="A43" s="20"/>
      <c r="B43" s="12"/>
      <c r="C43" s="12"/>
    </row>
    <row r="44" spans="1:3" ht="14.25">
      <c r="A44" s="13"/>
      <c r="B44" s="12"/>
      <c r="C44" s="12"/>
    </row>
    <row r="45" spans="1:3" ht="14.25">
      <c r="A45" s="13"/>
      <c r="B45" s="12"/>
      <c r="C45" s="12"/>
    </row>
    <row r="46" spans="1:3" ht="14.25">
      <c r="A46" s="13"/>
      <c r="B46" s="16"/>
      <c r="C46" s="12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</sheetData>
  <sheetProtection/>
  <mergeCells count="1">
    <mergeCell ref="A1:H1"/>
  </mergeCells>
  <printOptions/>
  <pageMargins left="0.38" right="0.22" top="0.24" bottom="0.21" header="0.26" footer="0.21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7"/>
  <sheetViews>
    <sheetView zoomScalePageLayoutView="0" workbookViewId="0" topLeftCell="A55">
      <selection activeCell="L95" sqref="L95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3" max="3" width="11.8515625" style="0" customWidth="1"/>
    <col min="4" max="4" width="12.00390625" style="0" customWidth="1"/>
  </cols>
  <sheetData>
    <row r="2" spans="2:4" ht="12.75">
      <c r="B2" s="1" t="s">
        <v>42</v>
      </c>
      <c r="C2" s="22" t="s">
        <v>45</v>
      </c>
      <c r="D2" t="s">
        <v>23</v>
      </c>
    </row>
    <row r="3" spans="1:4" ht="12.75">
      <c r="A3" t="s">
        <v>19</v>
      </c>
      <c r="B3" s="2">
        <v>26253</v>
      </c>
      <c r="C3" s="2">
        <v>26003</v>
      </c>
      <c r="D3" s="18">
        <f aca="true" t="shared" si="0" ref="D3:D8">C3/B3-1</f>
        <v>-0.009522721212813723</v>
      </c>
    </row>
    <row r="4" spans="1:4" ht="12.75">
      <c r="A4" t="s">
        <v>20</v>
      </c>
      <c r="B4" s="2">
        <v>1756</v>
      </c>
      <c r="C4" s="2">
        <v>1711</v>
      </c>
      <c r="D4" s="18">
        <f t="shared" si="0"/>
        <v>-0.025626423690204958</v>
      </c>
    </row>
    <row r="5" spans="1:4" ht="12.75">
      <c r="A5" t="s">
        <v>21</v>
      </c>
      <c r="B5" s="2">
        <v>6988</v>
      </c>
      <c r="C5" s="2">
        <v>6800</v>
      </c>
      <c r="D5" s="18">
        <f t="shared" si="0"/>
        <v>-0.026903262736119093</v>
      </c>
    </row>
    <row r="6" spans="1:4" ht="12.75">
      <c r="A6" t="s">
        <v>30</v>
      </c>
      <c r="B6" s="2">
        <v>4230</v>
      </c>
      <c r="C6" s="2">
        <v>4295</v>
      </c>
      <c r="D6" s="18">
        <f t="shared" si="0"/>
        <v>0.015366430260047359</v>
      </c>
    </row>
    <row r="7" spans="1:4" ht="12.75">
      <c r="A7" t="s">
        <v>31</v>
      </c>
      <c r="B7" s="2">
        <v>9315</v>
      </c>
      <c r="C7" s="2">
        <v>11105</v>
      </c>
      <c r="D7" s="18">
        <f t="shared" si="0"/>
        <v>0.192163177670424</v>
      </c>
    </row>
    <row r="8" spans="1:4" ht="12.75">
      <c r="A8" t="s">
        <v>32</v>
      </c>
      <c r="B8" s="2">
        <v>48320</v>
      </c>
      <c r="C8" s="2">
        <v>48581</v>
      </c>
      <c r="D8" s="18">
        <f t="shared" si="0"/>
        <v>0.005401490066225145</v>
      </c>
    </row>
    <row r="9" spans="2:4" ht="12.75">
      <c r="B9" s="2"/>
      <c r="C9" s="2"/>
      <c r="D9" s="4"/>
    </row>
    <row r="46" spans="1:2" ht="12.75">
      <c r="A46" s="6">
        <v>1</v>
      </c>
      <c r="B46" s="22" t="s">
        <v>43</v>
      </c>
    </row>
    <row r="48" spans="1:2" ht="12.75">
      <c r="A48" t="s">
        <v>20</v>
      </c>
      <c r="B48" s="2"/>
    </row>
    <row r="49" spans="1:2" ht="12.75">
      <c r="A49" t="s">
        <v>21</v>
      </c>
      <c r="B49" s="2"/>
    </row>
    <row r="50" spans="1:2" ht="12.75">
      <c r="A50" t="s">
        <v>19</v>
      </c>
      <c r="B50" s="2"/>
    </row>
    <row r="51" ht="12.75">
      <c r="B51" s="2"/>
    </row>
    <row r="52" spans="2:3" ht="12.75">
      <c r="B52" s="2"/>
      <c r="C52" s="5">
        <f>B51/B53</f>
        <v>0</v>
      </c>
    </row>
    <row r="53" spans="1:2" ht="12.75">
      <c r="A53" t="s">
        <v>24</v>
      </c>
      <c r="B53" s="8">
        <v>118000</v>
      </c>
    </row>
    <row r="69" ht="12.75">
      <c r="A69" s="6">
        <v>2</v>
      </c>
    </row>
    <row r="71" spans="1:3" ht="12.75">
      <c r="A71" t="s">
        <v>50</v>
      </c>
      <c r="B71" s="51">
        <v>1189</v>
      </c>
      <c r="C71" s="5">
        <f>B76/B78</f>
        <v>0.41583898305084743</v>
      </c>
    </row>
    <row r="72" spans="1:2" ht="12.75">
      <c r="A72" t="s">
        <v>34</v>
      </c>
      <c r="B72" s="14">
        <v>4650</v>
      </c>
    </row>
    <row r="73" spans="1:2" ht="12.75">
      <c r="A73" t="s">
        <v>33</v>
      </c>
      <c r="B73" s="14">
        <v>13300</v>
      </c>
    </row>
    <row r="74" spans="1:2" ht="12.75">
      <c r="A74" t="s">
        <v>35</v>
      </c>
      <c r="B74" s="51">
        <v>6600</v>
      </c>
    </row>
    <row r="75" spans="1:4" ht="12.75">
      <c r="A75" t="s">
        <v>19</v>
      </c>
      <c r="B75" s="51">
        <v>23330</v>
      </c>
      <c r="D75" s="2"/>
    </row>
    <row r="76" ht="12.75">
      <c r="B76" s="14">
        <f>SUM(B71:B75)</f>
        <v>49069</v>
      </c>
    </row>
    <row r="78" spans="1:2" ht="12.75">
      <c r="A78" t="s">
        <v>51</v>
      </c>
      <c r="B78" s="8">
        <v>118000</v>
      </c>
    </row>
    <row r="95" spans="2:3" ht="12.75">
      <c r="B95" s="2"/>
      <c r="C95" s="5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2" spans="2:3" ht="12.75">
      <c r="B102" s="8"/>
      <c r="C102" s="7"/>
    </row>
    <row r="103" ht="12.75">
      <c r="B103" s="8"/>
    </row>
    <row r="105" spans="1:2" ht="12.75">
      <c r="A105" s="2"/>
      <c r="B105" s="2"/>
    </row>
    <row r="128" ht="12.75">
      <c r="D128" s="2"/>
    </row>
    <row r="146" ht="12.75">
      <c r="A146" s="11"/>
    </row>
    <row r="148" spans="2:3" ht="12.75">
      <c r="B148" s="2"/>
      <c r="C148" s="7"/>
    </row>
    <row r="149" ht="12.75">
      <c r="B149" s="10"/>
    </row>
    <row r="150" ht="12.75">
      <c r="B150" s="2"/>
    </row>
    <row r="151" ht="12.75">
      <c r="B151" s="2"/>
    </row>
    <row r="152" ht="12.75">
      <c r="B152" s="2"/>
    </row>
    <row r="155" ht="12.75">
      <c r="B155" s="9"/>
    </row>
    <row r="157" ht="12.75">
      <c r="B15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F18"/>
  <sheetViews>
    <sheetView zoomScalePageLayoutView="0" workbookViewId="0" topLeftCell="A1">
      <selection activeCell="C32" sqref="C32"/>
    </sheetView>
  </sheetViews>
  <sheetFormatPr defaultColWidth="9.140625" defaultRowHeight="12.75"/>
  <cols>
    <col min="6" max="6" width="15.00390625" style="0" bestFit="1" customWidth="1"/>
  </cols>
  <sheetData>
    <row r="1" ht="12.75">
      <c r="F1" s="3"/>
    </row>
    <row r="2" ht="12.75">
      <c r="F2" s="3"/>
    </row>
    <row r="3" ht="12.75">
      <c r="F3" s="3"/>
    </row>
    <row r="4" ht="12.75">
      <c r="F4" s="3"/>
    </row>
    <row r="5" ht="12.75">
      <c r="F5" s="3"/>
    </row>
    <row r="6" ht="12.75">
      <c r="F6" s="3"/>
    </row>
    <row r="7" ht="12.75">
      <c r="F7" s="3"/>
    </row>
    <row r="8" ht="12.75">
      <c r="F8" s="3"/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walterb</dc:creator>
  <cp:keywords/>
  <dc:description/>
  <cp:lastModifiedBy>Rino Soragni</cp:lastModifiedBy>
  <cp:lastPrinted>2014-10-20T10:47:21Z</cp:lastPrinted>
  <dcterms:created xsi:type="dcterms:W3CDTF">2007-10-10T16:15:55Z</dcterms:created>
  <dcterms:modified xsi:type="dcterms:W3CDTF">2015-04-28T09:05:18Z</dcterms:modified>
  <cp:category/>
  <cp:version/>
  <cp:contentType/>
  <cp:contentStatus/>
</cp:coreProperties>
</file>